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84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<sst xmlns="http://schemas.openxmlformats.org/spreadsheetml/2006/main" count="213" uniqueCount="136">
  <si>
    <t xml:space="preserve">горячей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</si>
  <si>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</si>
  <si>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</si>
  <si>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</si>
  <si>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</si>
  <si>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</si>
  <si>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</si>
  <si>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</si>
  <si>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</si>
  <si>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</si>
  <si>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</si>
  <si>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</si>
  <si>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</si>
  <si>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</si>
  <si>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</si>
  <si>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</si>
  <si>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</si>
  <si>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</si>
  <si>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</si>
  <si>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</si>
  <si>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</si>
  <si>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</si>
  <si>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</si>
  <si>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</si>
  <si>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</si>
  <si>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</si>
  <si>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</si>
  <si>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</si>
  <si>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</si>
  <si>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</si>
  <si>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</si>
  <si>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</si>
  <si>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</si>
  <si>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</si>
  <si>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</si>
  <si>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</si>
  <si>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</si>
  <si>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</si>
  <si>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</si>
  <si>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</si>
  <si>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</si>
  <si>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</si>
  <si>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</si>
  <si>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</si>
  <si>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</si>
  <si>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</si>
  <si>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</si>
  <si>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</si>
  <si>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</si>
  <si>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</si>
  <si>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</si>
  <si>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</si>
  <si>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</si>
  <si>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</si>
  <si>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</si>
  <si>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</si>
  <si>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</si>
  <si>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</si>
  <si>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</si>
  <si>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</si>
  <si>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</si>
  <si>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</si>
  <si>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</si>
  <si>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</si>
  <si>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</si>
  <si>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</si>
  <si>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</si>
  <si>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</si>
  <si>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</si>
  <si>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</si>
  <si>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</si>
  <si>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</si>
  <si>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</si>
  <si>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</si>
  <si>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</si>
  <si>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</si>
  <si>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</si>
  <si>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</si>
  <si>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</si>
  <si>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</si>
  <si>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</si>
  <si>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</si>
  <si>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</si>
  <si>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</si>
  <si>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</si>
  <si>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</si>
  <si>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</si>
  <si>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</si>
  <si>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</si>
  <si>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</si>
  <si>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</si>
  <si>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</si>
  <si>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</si>
  <si>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</si>
  <si>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</si>
  <si>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</si>
  <si>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</si>
  <si>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</si>
  <si>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</si>
  <si>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</si>
  <si>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</si>
  <si>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</si>
  <si>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</si>
  <si>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</si>
  <si>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</si>
  <si>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</si>
  <si>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</si>
  <si>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</si>
  <si>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</si>
  <si>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</si>
  <si>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t>50/19</t>
  </si>
  <si>
    <t xml:space="preserve">пр. Чулман </t>
  </si>
  <si>
    <t>ОДН</t>
  </si>
  <si>
    <t>воды, тонн</t>
  </si>
  <si>
    <t>ГВС, тонн</t>
  </si>
  <si>
    <t>ХВС, тонн</t>
  </si>
  <si>
    <t>в том числе офисы</t>
  </si>
  <si>
    <t>отопление</t>
  </si>
  <si>
    <t>50/20</t>
  </si>
  <si>
    <t>Гкал</t>
  </si>
  <si>
    <t>50/21</t>
  </si>
  <si>
    <t>ул. Фоменко</t>
  </si>
  <si>
    <t>Улица</t>
  </si>
  <si>
    <t>дом</t>
  </si>
  <si>
    <t>Замел. 21/22</t>
  </si>
  <si>
    <t>Замел. 21/23</t>
  </si>
  <si>
    <t>кВт.Час</t>
  </si>
  <si>
    <t>Электроэнергия</t>
  </si>
  <si>
    <t xml:space="preserve">ОДН 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</si>
  <si>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декабрь 2012 года.</t>
    </r>
  </si>
  <si>
    <t>36-4-1</t>
  </si>
  <si>
    <t>36-4-2</t>
  </si>
  <si>
    <t>3</t>
  </si>
  <si>
    <t>13</t>
  </si>
  <si>
    <t>Замел. 21/25</t>
  </si>
  <si>
    <t>Замел. 21/27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</si>
</sst>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>
      <alignment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49" fontId="0" fillId="0" borderId="20" xfId="53" applyNumberFormat="1" applyFont="1" applyBorder="1" applyAlignment="1">
      <alignment horizontal="center"/>
      <protection/>
    </xf>
    <xf numFmtId="0" fontId="6" fillId="24" borderId="19" xfId="53" applyFont="1" applyFill="1" applyBorder="1" applyAlignment="1">
      <alignment horizontal="center"/>
      <protection/>
    </xf>
    <xf numFmtId="0" fontId="6" fillId="24" borderId="21" xfId="53" applyFont="1" applyFill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49" fontId="6" fillId="0" borderId="22" xfId="53" applyNumberFormat="1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24" borderId="0" xfId="53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24" borderId="24" xfId="53" applyFont="1" applyFill="1" applyBorder="1" applyAlignment="1">
      <alignment horizontal="center"/>
      <protection/>
    </xf>
    <xf numFmtId="0" fontId="0" fillId="24" borderId="20" xfId="53" applyFont="1" applyFill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24" borderId="25" xfId="53" applyFont="1" applyFill="1" applyBorder="1" applyAlignment="1">
      <alignment horizontal="center"/>
      <protection/>
    </xf>
    <xf numFmtId="0" fontId="0" fillId="24" borderId="22" xfId="53" applyFont="1" applyFill="1" applyBorder="1" applyAlignment="1">
      <alignment horizontal="center"/>
      <protection/>
    </xf>
    <xf numFmtId="0" fontId="0" fillId="24" borderId="26" xfId="53" applyFont="1" applyFill="1" applyBorder="1" applyAlignment="1">
      <alignment horizontal="center"/>
      <protection/>
    </xf>
    <xf numFmtId="0" fontId="0" fillId="0" borderId="27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0" xfId="53" applyFont="1" applyBorder="1">
      <alignment/>
      <protection/>
    </xf>
    <xf numFmtId="0" fontId="6" fillId="0" borderId="19" xfId="53" applyFont="1" applyBorder="1" applyAlignment="1">
      <alignment horizontal="center"/>
      <protection/>
    </xf>
    <xf numFmtId="0" fontId="0" fillId="24" borderId="0" xfId="53" applyFont="1" applyFill="1" applyBorder="1" applyAlignment="1">
      <alignment horizontal="center"/>
      <protection/>
    </xf>
    <xf numFmtId="1" fontId="4" fillId="24" borderId="23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24" borderId="21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24" borderId="19" xfId="53" applyFont="1" applyFill="1" applyBorder="1" applyAlignment="1">
      <alignment horizontal="center"/>
      <protection/>
    </xf>
    <xf numFmtId="1" fontId="6" fillId="0" borderId="24" xfId="0" applyNumberFormat="1" applyFont="1" applyBorder="1" applyAlignment="1">
      <alignment horizontal="center"/>
    </xf>
    <xf numFmtId="0" fontId="0" fillId="24" borderId="21" xfId="53" applyFont="1" applyFill="1" applyBorder="1" applyAlignment="1">
      <alignment horizontal="center"/>
      <protection/>
    </xf>
    <xf numFmtId="0" fontId="0" fillId="24" borderId="28" xfId="53" applyFont="1" applyFill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4" fillId="24" borderId="27" xfId="53" applyNumberFormat="1" applyFont="1" applyFill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1" fontId="8" fillId="24" borderId="21" xfId="0" applyNumberFormat="1" applyFont="1" applyFill="1" applyBorder="1" applyAlignment="1">
      <alignment horizontal="center"/>
    </xf>
    <xf numFmtId="0" fontId="9" fillId="24" borderId="22" xfId="53" applyFont="1" applyFill="1" applyBorder="1" applyAlignment="1">
      <alignment horizontal="center"/>
      <protection/>
    </xf>
    <xf numFmtId="0" fontId="4" fillId="0" borderId="29" xfId="53" applyFont="1" applyBorder="1" applyAlignment="1">
      <alignment horizontal="center"/>
      <protection/>
    </xf>
    <xf numFmtId="164" fontId="0" fillId="24" borderId="20" xfId="53" applyNumberFormat="1" applyFont="1" applyFill="1" applyBorder="1" applyAlignment="1">
      <alignment horizontal="center"/>
      <protection/>
    </xf>
    <xf numFmtId="164" fontId="0" fillId="24" borderId="22" xfId="53" applyNumberFormat="1" applyFont="1" applyFill="1" applyBorder="1" applyAlignment="1">
      <alignment horizontal="center"/>
      <protection/>
    </xf>
    <xf numFmtId="164" fontId="6" fillId="0" borderId="2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8" fillId="24" borderId="22" xfId="0" applyNumberFormat="1" applyFont="1" applyFill="1" applyBorder="1" applyAlignment="1">
      <alignment horizontal="center"/>
    </xf>
    <xf numFmtId="164" fontId="6" fillId="24" borderId="22" xfId="0" applyNumberFormat="1" applyFont="1" applyFill="1" applyBorder="1" applyAlignment="1">
      <alignment horizontal="center"/>
    </xf>
    <xf numFmtId="164" fontId="0" fillId="24" borderId="30" xfId="53" applyNumberFormat="1" applyFont="1" applyFill="1" applyBorder="1" applyAlignment="1">
      <alignment horizontal="center"/>
      <protection/>
    </xf>
    <xf numFmtId="164" fontId="6" fillId="0" borderId="11" xfId="0" applyNumberFormat="1" applyFont="1" applyBorder="1" applyAlignment="1">
      <alignment horizontal="center"/>
    </xf>
    <xf numFmtId="164" fontId="0" fillId="24" borderId="11" xfId="53" applyNumberFormat="1" applyFont="1" applyFill="1" applyBorder="1" applyAlignment="1">
      <alignment horizontal="center"/>
      <protection/>
    </xf>
    <xf numFmtId="164" fontId="0" fillId="24" borderId="31" xfId="53" applyNumberFormat="1" applyFont="1" applyFill="1" applyBorder="1" applyAlignment="1">
      <alignment horizontal="center"/>
      <protection/>
    </xf>
    <xf numFmtId="164" fontId="6" fillId="0" borderId="31" xfId="0" applyNumberFormat="1" applyFont="1" applyBorder="1" applyAlignment="1">
      <alignment horizontal="center"/>
    </xf>
    <xf numFmtId="164" fontId="9" fillId="24" borderId="31" xfId="53" applyNumberFormat="1" applyFont="1" applyFill="1" applyBorder="1" applyAlignment="1">
      <alignment horizontal="center"/>
      <protection/>
    </xf>
    <xf numFmtId="164" fontId="0" fillId="24" borderId="32" xfId="53" applyNumberFormat="1" applyFont="1" applyFill="1" applyBorder="1" applyAlignment="1">
      <alignment horizontal="center"/>
      <protection/>
    </xf>
    <xf numFmtId="164" fontId="0" fillId="24" borderId="16" xfId="53" applyNumberFormat="1" applyFont="1" applyFill="1" applyBorder="1" applyAlignment="1">
      <alignment horizontal="center"/>
      <protection/>
    </xf>
    <xf numFmtId="164" fontId="6" fillId="24" borderId="24" xfId="53" applyNumberFormat="1" applyFont="1" applyFill="1" applyBorder="1" applyAlignment="1">
      <alignment horizontal="center"/>
      <protection/>
    </xf>
    <xf numFmtId="164" fontId="6" fillId="24" borderId="25" xfId="53" applyNumberFormat="1" applyFont="1" applyFill="1" applyBorder="1" applyAlignment="1">
      <alignment horizontal="center"/>
      <protection/>
    </xf>
    <xf numFmtId="164" fontId="6" fillId="24" borderId="32" xfId="53" applyNumberFormat="1" applyFont="1" applyFill="1" applyBorder="1" applyAlignment="1">
      <alignment horizontal="center"/>
      <protection/>
    </xf>
    <xf numFmtId="1" fontId="0" fillId="24" borderId="22" xfId="53" applyNumberFormat="1" applyFont="1" applyFill="1" applyBorder="1" applyAlignment="1">
      <alignment horizontal="center"/>
      <protection/>
    </xf>
    <xf numFmtId="164" fontId="0" fillId="24" borderId="25" xfId="53" applyNumberFormat="1" applyFont="1" applyFill="1" applyBorder="1" applyAlignment="1">
      <alignment horizontal="center"/>
      <protection/>
    </xf>
    <xf numFmtId="164" fontId="0" fillId="24" borderId="24" xfId="53" applyNumberFormat="1" applyFont="1" applyFill="1" applyBorder="1" applyAlignment="1">
      <alignment horizontal="center"/>
      <protection/>
    </xf>
    <xf numFmtId="1" fontId="0" fillId="24" borderId="20" xfId="53" applyNumberFormat="1" applyFont="1" applyFill="1" applyBorder="1" applyAlignment="1">
      <alignment horizontal="center"/>
      <protection/>
    </xf>
    <xf numFmtId="1" fontId="0" fillId="24" borderId="11" xfId="53" applyNumberFormat="1" applyFont="1" applyFill="1" applyBorder="1" applyAlignment="1">
      <alignment horizontal="center"/>
      <protection/>
    </xf>
    <xf numFmtId="0" fontId="4" fillId="0" borderId="13" xfId="53" applyFont="1" applyBorder="1" applyAlignment="1">
      <alignment horizontal="center" vertical="justify" wrapText="1"/>
      <protection/>
    </xf>
    <xf numFmtId="0" fontId="4" fillId="0" borderId="15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 wrapText="1"/>
      <protection/>
    </xf>
    <xf numFmtId="0" fontId="4" fillId="0" borderId="11" xfId="53" applyFont="1" applyBorder="1" applyAlignment="1">
      <alignment horizontal="center" vertical="justify" wrapText="1"/>
      <protection/>
    </xf>
    <xf numFmtId="49" fontId="0" fillId="0" borderId="21" xfId="53" applyNumberFormat="1" applyFont="1" applyBorder="1" applyAlignment="1">
      <alignment horizontal="center"/>
      <protection/>
    </xf>
    <xf numFmtId="49" fontId="0" fillId="0" borderId="25" xfId="53" applyNumberFormat="1" applyFont="1" applyBorder="1" applyAlignment="1">
      <alignment horizontal="center"/>
      <protection/>
    </xf>
    <xf numFmtId="49" fontId="0" fillId="0" borderId="32" xfId="53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N105"/>
  <sheetViews>
    <sheetView tabSelected="1" zoomScalePageLayoutView="0" workbookViewId="0" topLeftCell="A85">
      <selection activeCell="A105" sqref="A105:IV107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12.00390625" style="0" customWidth="1"/>
    <col min="4" max="4" width="19.375" style="0" customWidth="1"/>
    <col min="5" max="5" width="6.875" style="0" customWidth="1"/>
    <col min="6" max="6" width="9.75390625" style="0" customWidth="1"/>
    <col min="7" max="7" width="11.875" style="0" hidden="1" customWidth="1"/>
    <col min="8" max="8" width="11.75390625" style="0" customWidth="1"/>
    <col min="9" max="9" width="13.25390625" style="0" hidden="1" customWidth="1"/>
    <col min="10" max="10" width="13.25390625" style="0" customWidth="1"/>
    <col min="11" max="11" width="16.00390625" style="0" hidden="1" customWidth="1"/>
    <col min="12" max="12" width="10.375" style="0" hidden="1" customWidth="1"/>
  </cols>
  <sheetData>
    <row r="2" spans="2:11" ht="12.75">
      <c r="B2" s="1"/>
      <c r="C2" s="1"/>
      <c r="D2" s="1"/>
      <c r="E2" s="1"/>
      <c r="F2" s="1"/>
      <c r="G2" s="1"/>
      <c r="H2" s="3"/>
      <c r="I2" s="3"/>
      <c r="J2" s="1"/>
      <c r="K2" s="4"/>
    </row>
    <row r="3" spans="2:11" ht="15">
      <c r="B3" s="1"/>
      <c r="C3" s="2" t="s">
        <v>129</v>
      </c>
      <c r="D3" s="2"/>
      <c r="E3" s="2"/>
      <c r="F3" s="5"/>
      <c r="G3" s="5"/>
      <c r="H3" s="5"/>
      <c r="I3" s="5"/>
      <c r="J3" s="5"/>
      <c r="K3" s="9"/>
    </row>
    <row r="4" spans="2:11" ht="13.5" thickBot="1">
      <c r="B4" s="1"/>
      <c r="C4" s="1"/>
      <c r="D4" s="1"/>
      <c r="E4" s="1"/>
      <c r="F4" s="1"/>
      <c r="G4" s="1"/>
      <c r="H4" s="3"/>
      <c r="I4" s="3"/>
      <c r="J4" s="1"/>
      <c r="K4" s="4"/>
    </row>
    <row r="5" spans="2:14" ht="12.75">
      <c r="B5" s="10"/>
      <c r="C5" s="6" t="s">
        <v>96</v>
      </c>
      <c r="D5" s="11"/>
      <c r="E5" s="11"/>
      <c r="F5" s="83" t="s">
        <v>114</v>
      </c>
      <c r="G5" s="6" t="s">
        <v>112</v>
      </c>
      <c r="H5" s="85" t="s">
        <v>115</v>
      </c>
      <c r="I5" s="6" t="s">
        <v>112</v>
      </c>
      <c r="J5" s="85" t="s">
        <v>127</v>
      </c>
      <c r="K5" s="6" t="s">
        <v>128</v>
      </c>
      <c r="L5" s="6" t="s">
        <v>112</v>
      </c>
      <c r="M5" s="42"/>
      <c r="N5" s="42"/>
    </row>
    <row r="6" spans="2:14" ht="12.75">
      <c r="B6" s="12" t="s">
        <v>45</v>
      </c>
      <c r="C6" s="7" t="s">
        <v>98</v>
      </c>
      <c r="D6" s="13" t="s">
        <v>122</v>
      </c>
      <c r="E6" s="13" t="s">
        <v>123</v>
      </c>
      <c r="F6" s="84"/>
      <c r="G6" s="7" t="s">
        <v>0</v>
      </c>
      <c r="H6" s="86"/>
      <c r="I6" s="7" t="s">
        <v>1</v>
      </c>
      <c r="J6" s="86"/>
      <c r="K6" s="7" t="s">
        <v>3</v>
      </c>
      <c r="L6" s="7" t="s">
        <v>117</v>
      </c>
      <c r="M6" s="43"/>
      <c r="N6" s="43"/>
    </row>
    <row r="7" spans="2:14" ht="13.5" thickBot="1">
      <c r="B7" s="14" t="s">
        <v>46</v>
      </c>
      <c r="C7" s="8" t="s">
        <v>97</v>
      </c>
      <c r="D7" s="15"/>
      <c r="E7" s="15"/>
      <c r="F7" s="60"/>
      <c r="G7" s="8" t="s">
        <v>113</v>
      </c>
      <c r="H7" s="8"/>
      <c r="I7" s="8" t="s">
        <v>2</v>
      </c>
      <c r="J7" s="8" t="s">
        <v>126</v>
      </c>
      <c r="K7" s="8" t="s">
        <v>4</v>
      </c>
      <c r="L7" s="8" t="s">
        <v>119</v>
      </c>
      <c r="M7" s="43"/>
      <c r="N7" s="43"/>
    </row>
    <row r="8" spans="2:14" ht="12.75">
      <c r="B8" s="16">
        <v>1</v>
      </c>
      <c r="C8" s="17" t="s">
        <v>88</v>
      </c>
      <c r="D8" s="18" t="s">
        <v>69</v>
      </c>
      <c r="E8" s="27" t="s">
        <v>94</v>
      </c>
      <c r="F8" s="28">
        <v>624</v>
      </c>
      <c r="G8" s="61"/>
      <c r="H8" s="52">
        <v>1086</v>
      </c>
      <c r="I8" s="70"/>
      <c r="J8" s="81">
        <v>41948</v>
      </c>
      <c r="K8" s="75"/>
      <c r="L8" s="61"/>
      <c r="M8" s="43"/>
      <c r="N8" s="43"/>
    </row>
    <row r="9" spans="2:14" ht="12.75">
      <c r="B9" s="16">
        <f>B8+1</f>
        <v>2</v>
      </c>
      <c r="C9" s="31" t="s">
        <v>91</v>
      </c>
      <c r="D9" s="19" t="s">
        <v>69</v>
      </c>
      <c r="E9" s="32">
        <v>79</v>
      </c>
      <c r="F9" s="51">
        <v>963</v>
      </c>
      <c r="G9" s="62"/>
      <c r="H9" s="34">
        <v>1561</v>
      </c>
      <c r="I9" s="70"/>
      <c r="J9" s="81">
        <f>25261+9000+20007</f>
        <v>54268</v>
      </c>
      <c r="K9" s="75"/>
      <c r="L9" s="62"/>
      <c r="M9" s="43"/>
      <c r="N9" s="43"/>
    </row>
    <row r="10" spans="2:14" ht="12.75">
      <c r="B10" s="16"/>
      <c r="C10" s="87" t="s">
        <v>116</v>
      </c>
      <c r="D10" s="88"/>
      <c r="E10" s="89"/>
      <c r="F10" s="49">
        <v>12</v>
      </c>
      <c r="G10" s="61"/>
      <c r="H10" s="29">
        <v>23</v>
      </c>
      <c r="I10" s="70"/>
      <c r="J10" s="81">
        <v>218</v>
      </c>
      <c r="K10" s="75"/>
      <c r="L10" s="62"/>
      <c r="M10" s="43"/>
      <c r="N10" s="43"/>
    </row>
    <row r="11" spans="2:14" ht="12.75">
      <c r="B11" s="16">
        <f>B9+1</f>
        <v>3</v>
      </c>
      <c r="C11" s="31" t="s">
        <v>89</v>
      </c>
      <c r="D11" s="16" t="s">
        <v>52</v>
      </c>
      <c r="E11" s="32" t="s">
        <v>95</v>
      </c>
      <c r="F11" s="45">
        <v>962</v>
      </c>
      <c r="G11" s="63"/>
      <c r="H11" s="34">
        <v>901</v>
      </c>
      <c r="I11" s="70"/>
      <c r="J11" s="81">
        <v>34401</v>
      </c>
      <c r="K11" s="75"/>
      <c r="L11" s="62"/>
      <c r="M11" s="43"/>
      <c r="N11" s="43"/>
    </row>
    <row r="12" spans="2:14" ht="12.75">
      <c r="B12" s="16"/>
      <c r="C12" s="87" t="s">
        <v>116</v>
      </c>
      <c r="D12" s="88"/>
      <c r="E12" s="89"/>
      <c r="F12" s="45">
        <v>2</v>
      </c>
      <c r="G12" s="63"/>
      <c r="H12" s="53">
        <v>3</v>
      </c>
      <c r="I12" s="71"/>
      <c r="J12" s="81"/>
      <c r="K12" s="75"/>
      <c r="L12" s="62"/>
      <c r="M12" s="43"/>
      <c r="N12" s="43"/>
    </row>
    <row r="13" spans="2:14" ht="12.75">
      <c r="B13" s="16">
        <f>B11+1</f>
        <v>4</v>
      </c>
      <c r="C13" s="17" t="s">
        <v>49</v>
      </c>
      <c r="D13" s="16" t="s">
        <v>52</v>
      </c>
      <c r="E13" s="27" t="s">
        <v>53</v>
      </c>
      <c r="F13" s="44">
        <v>548</v>
      </c>
      <c r="G13" s="64"/>
      <c r="H13" s="34">
        <v>1606</v>
      </c>
      <c r="I13" s="70"/>
      <c r="J13" s="81">
        <v>32395</v>
      </c>
      <c r="K13" s="75"/>
      <c r="L13" s="62"/>
      <c r="M13" s="43"/>
      <c r="N13" s="43"/>
    </row>
    <row r="14" spans="2:14" ht="12.75">
      <c r="B14" s="16"/>
      <c r="C14" s="87" t="s">
        <v>116</v>
      </c>
      <c r="D14" s="88"/>
      <c r="E14" s="89"/>
      <c r="F14" s="50">
        <v>70</v>
      </c>
      <c r="G14" s="63"/>
      <c r="H14" s="54">
        <v>62</v>
      </c>
      <c r="I14" s="71"/>
      <c r="J14" s="81"/>
      <c r="K14" s="75"/>
      <c r="L14" s="62"/>
      <c r="M14" s="43"/>
      <c r="N14" s="43"/>
    </row>
    <row r="15" spans="2:14" ht="12.75">
      <c r="B15" s="16">
        <f>B13+1</f>
        <v>5</v>
      </c>
      <c r="C15" s="31" t="s">
        <v>5</v>
      </c>
      <c r="D15" s="20" t="s">
        <v>54</v>
      </c>
      <c r="E15" s="21" t="s">
        <v>55</v>
      </c>
      <c r="F15" s="28">
        <v>553</v>
      </c>
      <c r="G15" s="61"/>
      <c r="H15" s="34">
        <v>899</v>
      </c>
      <c r="I15" s="70"/>
      <c r="J15" s="81">
        <v>26967</v>
      </c>
      <c r="K15" s="75"/>
      <c r="L15" s="62"/>
      <c r="M15" s="43"/>
      <c r="N15" s="43"/>
    </row>
    <row r="16" spans="2:14" ht="12.75">
      <c r="B16" s="16"/>
      <c r="C16" s="87" t="s">
        <v>116</v>
      </c>
      <c r="D16" s="88"/>
      <c r="E16" s="89"/>
      <c r="F16" s="28">
        <v>1</v>
      </c>
      <c r="G16" s="61"/>
      <c r="H16" s="29">
        <v>1</v>
      </c>
      <c r="I16" s="70"/>
      <c r="J16" s="81"/>
      <c r="K16" s="75"/>
      <c r="L16" s="62"/>
      <c r="M16" s="43"/>
      <c r="N16" s="43"/>
    </row>
    <row r="17" spans="2:14" ht="12.75">
      <c r="B17" s="16">
        <f>B15+1</f>
        <v>6</v>
      </c>
      <c r="C17" s="31" t="s">
        <v>6</v>
      </c>
      <c r="D17" s="20" t="s">
        <v>56</v>
      </c>
      <c r="E17" s="21">
        <v>45</v>
      </c>
      <c r="F17" s="33">
        <v>287</v>
      </c>
      <c r="G17" s="62"/>
      <c r="H17" s="34">
        <v>687</v>
      </c>
      <c r="I17" s="70"/>
      <c r="J17" s="81">
        <v>41080</v>
      </c>
      <c r="K17" s="75"/>
      <c r="L17" s="62"/>
      <c r="M17" s="43"/>
      <c r="N17" s="43"/>
    </row>
    <row r="18" spans="2:14" ht="12.75">
      <c r="B18" s="16"/>
      <c r="C18" s="87" t="s">
        <v>116</v>
      </c>
      <c r="D18" s="88"/>
      <c r="E18" s="89"/>
      <c r="F18" s="33">
        <v>10</v>
      </c>
      <c r="G18" s="62"/>
      <c r="H18" s="34">
        <v>28</v>
      </c>
      <c r="I18" s="70"/>
      <c r="J18" s="81">
        <v>8892</v>
      </c>
      <c r="K18" s="75"/>
      <c r="L18" s="62"/>
      <c r="M18" s="43"/>
      <c r="N18" s="43"/>
    </row>
    <row r="19" spans="2:14" ht="12.75">
      <c r="B19" s="16">
        <f>B17+1</f>
        <v>7</v>
      </c>
      <c r="C19" s="31" t="s">
        <v>7</v>
      </c>
      <c r="D19" s="20" t="s">
        <v>56</v>
      </c>
      <c r="E19" s="21" t="s">
        <v>57</v>
      </c>
      <c r="F19" s="33">
        <v>314</v>
      </c>
      <c r="G19" s="62"/>
      <c r="H19" s="34">
        <v>754</v>
      </c>
      <c r="I19" s="70"/>
      <c r="J19" s="81">
        <v>31980</v>
      </c>
      <c r="K19" s="75"/>
      <c r="L19" s="62"/>
      <c r="M19" s="43"/>
      <c r="N19" s="43"/>
    </row>
    <row r="20" spans="2:14" ht="12.75">
      <c r="B20" s="16"/>
      <c r="C20" s="87" t="s">
        <v>116</v>
      </c>
      <c r="D20" s="88"/>
      <c r="E20" s="89"/>
      <c r="F20" s="33">
        <v>2</v>
      </c>
      <c r="G20" s="62"/>
      <c r="H20" s="34">
        <v>146</v>
      </c>
      <c r="I20" s="70"/>
      <c r="J20" s="81">
        <v>3558</v>
      </c>
      <c r="K20" s="75"/>
      <c r="L20" s="62"/>
      <c r="M20" s="43"/>
      <c r="N20" s="43"/>
    </row>
    <row r="21" spans="2:14" ht="12.75">
      <c r="B21" s="16">
        <f>B19+1</f>
        <v>8</v>
      </c>
      <c r="C21" s="31" t="s">
        <v>105</v>
      </c>
      <c r="D21" s="20" t="s">
        <v>108</v>
      </c>
      <c r="E21" s="21">
        <v>7</v>
      </c>
      <c r="F21" s="58">
        <v>911</v>
      </c>
      <c r="G21" s="65"/>
      <c r="H21" s="34">
        <f>1074+382</f>
        <v>1456</v>
      </c>
      <c r="I21" s="70"/>
      <c r="J21" s="81">
        <v>29305</v>
      </c>
      <c r="K21" s="75"/>
      <c r="L21" s="62"/>
      <c r="M21" s="43"/>
      <c r="N21" s="43"/>
    </row>
    <row r="22" spans="2:14" ht="12.75">
      <c r="B22" s="16">
        <f aca="true" t="shared" si="0" ref="B22:B38">B21+1</f>
        <v>9</v>
      </c>
      <c r="C22" s="32" t="s">
        <v>104</v>
      </c>
      <c r="D22" s="22" t="s">
        <v>58</v>
      </c>
      <c r="E22" s="21" t="s">
        <v>59</v>
      </c>
      <c r="F22" s="44">
        <v>599</v>
      </c>
      <c r="G22" s="64"/>
      <c r="H22" s="34">
        <v>932</v>
      </c>
      <c r="I22" s="70"/>
      <c r="J22" s="81">
        <v>25194</v>
      </c>
      <c r="K22" s="75"/>
      <c r="L22" s="62"/>
      <c r="M22" s="43"/>
      <c r="N22" s="43"/>
    </row>
    <row r="23" spans="2:14" ht="12.75">
      <c r="B23" s="16">
        <f t="shared" si="0"/>
        <v>10</v>
      </c>
      <c r="C23" s="32" t="s">
        <v>99</v>
      </c>
      <c r="D23" s="22" t="s">
        <v>61</v>
      </c>
      <c r="E23" s="21">
        <v>32</v>
      </c>
      <c r="F23" s="33">
        <v>1826</v>
      </c>
      <c r="G23" s="62"/>
      <c r="H23" s="34">
        <f>761+2545</f>
        <v>3306</v>
      </c>
      <c r="I23" s="70"/>
      <c r="J23" s="81">
        <v>81275</v>
      </c>
      <c r="K23" s="75"/>
      <c r="L23" s="62"/>
      <c r="M23" s="43"/>
      <c r="N23" s="43"/>
    </row>
    <row r="24" spans="2:14" ht="12.75">
      <c r="B24" s="16">
        <f t="shared" si="0"/>
        <v>11</v>
      </c>
      <c r="C24" s="32" t="s">
        <v>100</v>
      </c>
      <c r="D24" s="22" t="s">
        <v>61</v>
      </c>
      <c r="E24" s="21">
        <v>36</v>
      </c>
      <c r="F24" s="44">
        <v>733</v>
      </c>
      <c r="G24" s="64"/>
      <c r="H24" s="34">
        <v>2673</v>
      </c>
      <c r="I24" s="70"/>
      <c r="J24" s="81">
        <v>40899</v>
      </c>
      <c r="K24" s="75"/>
      <c r="L24" s="62"/>
      <c r="M24" s="43"/>
      <c r="N24" s="43"/>
    </row>
    <row r="25" spans="2:14" ht="12.75">
      <c r="B25" s="16">
        <f t="shared" si="0"/>
        <v>12</v>
      </c>
      <c r="C25" s="32" t="s">
        <v>84</v>
      </c>
      <c r="D25" s="22" t="s">
        <v>61</v>
      </c>
      <c r="E25" s="21">
        <v>40</v>
      </c>
      <c r="F25" s="44">
        <v>398</v>
      </c>
      <c r="G25" s="64"/>
      <c r="H25" s="34">
        <v>670</v>
      </c>
      <c r="I25" s="70"/>
      <c r="J25" s="81">
        <v>15840</v>
      </c>
      <c r="K25" s="75"/>
      <c r="L25" s="62"/>
      <c r="M25" s="43"/>
      <c r="N25" s="43"/>
    </row>
    <row r="26" spans="2:14" ht="12.75">
      <c r="B26" s="16">
        <f t="shared" si="0"/>
        <v>13</v>
      </c>
      <c r="C26" s="32" t="s">
        <v>85</v>
      </c>
      <c r="D26" s="22" t="s">
        <v>61</v>
      </c>
      <c r="E26" s="21">
        <v>42</v>
      </c>
      <c r="F26" s="46">
        <v>419</v>
      </c>
      <c r="G26" s="64"/>
      <c r="H26" s="34">
        <v>656</v>
      </c>
      <c r="I26" s="70"/>
      <c r="J26" s="81">
        <v>16213</v>
      </c>
      <c r="K26" s="75"/>
      <c r="L26" s="62"/>
      <c r="M26" s="43"/>
      <c r="N26" s="43"/>
    </row>
    <row r="27" spans="2:14" ht="12.75">
      <c r="B27" s="16">
        <f t="shared" si="0"/>
        <v>14</v>
      </c>
      <c r="C27" s="32" t="s">
        <v>86</v>
      </c>
      <c r="D27" s="22" t="s">
        <v>61</v>
      </c>
      <c r="E27" s="21">
        <v>44</v>
      </c>
      <c r="F27" s="46">
        <v>444</v>
      </c>
      <c r="G27" s="64"/>
      <c r="H27" s="34">
        <v>671</v>
      </c>
      <c r="I27" s="70"/>
      <c r="J27" s="81">
        <v>16672</v>
      </c>
      <c r="K27" s="75"/>
      <c r="L27" s="62"/>
      <c r="M27" s="43"/>
      <c r="N27" s="43"/>
    </row>
    <row r="28" spans="2:14" ht="12.75">
      <c r="B28" s="16">
        <f t="shared" si="0"/>
        <v>15</v>
      </c>
      <c r="C28" s="32" t="s">
        <v>50</v>
      </c>
      <c r="D28" s="22" t="s">
        <v>60</v>
      </c>
      <c r="E28" s="21">
        <v>11</v>
      </c>
      <c r="F28" s="46">
        <v>838</v>
      </c>
      <c r="G28" s="64"/>
      <c r="H28" s="34">
        <v>1427</v>
      </c>
      <c r="I28" s="70"/>
      <c r="J28" s="81">
        <v>35960</v>
      </c>
      <c r="K28" s="75"/>
      <c r="L28" s="62"/>
      <c r="M28" s="43"/>
      <c r="N28" s="43"/>
    </row>
    <row r="29" spans="2:14" ht="12.75">
      <c r="B29" s="16">
        <f t="shared" si="0"/>
        <v>16</v>
      </c>
      <c r="C29" s="32" t="s">
        <v>8</v>
      </c>
      <c r="D29" s="22" t="s">
        <v>61</v>
      </c>
      <c r="E29" s="21">
        <v>13</v>
      </c>
      <c r="F29" s="44">
        <v>341</v>
      </c>
      <c r="G29" s="64"/>
      <c r="H29" s="34">
        <v>520</v>
      </c>
      <c r="I29" s="70"/>
      <c r="J29" s="81">
        <v>12443</v>
      </c>
      <c r="K29" s="75"/>
      <c r="L29" s="62"/>
      <c r="M29" s="43"/>
      <c r="N29" s="43"/>
    </row>
    <row r="30" spans="2:14" ht="12.75">
      <c r="B30" s="16">
        <f t="shared" si="0"/>
        <v>17</v>
      </c>
      <c r="C30" s="32" t="s">
        <v>9</v>
      </c>
      <c r="D30" s="22" t="s">
        <v>61</v>
      </c>
      <c r="E30" s="21">
        <v>15</v>
      </c>
      <c r="F30" s="44">
        <v>294</v>
      </c>
      <c r="G30" s="64"/>
      <c r="H30" s="34">
        <v>404</v>
      </c>
      <c r="I30" s="70"/>
      <c r="J30" s="81">
        <v>10780</v>
      </c>
      <c r="K30" s="75"/>
      <c r="L30" s="62"/>
      <c r="M30" s="43"/>
      <c r="N30" s="43"/>
    </row>
    <row r="31" spans="2:14" ht="12.75">
      <c r="B31" s="16">
        <f t="shared" si="0"/>
        <v>18</v>
      </c>
      <c r="C31" s="32" t="s">
        <v>51</v>
      </c>
      <c r="D31" s="22" t="s">
        <v>61</v>
      </c>
      <c r="E31" s="21" t="s">
        <v>62</v>
      </c>
      <c r="F31" s="44">
        <v>259</v>
      </c>
      <c r="G31" s="64"/>
      <c r="H31" s="34">
        <v>488</v>
      </c>
      <c r="I31" s="70"/>
      <c r="J31" s="81">
        <v>11805</v>
      </c>
      <c r="K31" s="75"/>
      <c r="L31" s="62"/>
      <c r="M31" s="43"/>
      <c r="N31" s="43"/>
    </row>
    <row r="32" spans="2:14" ht="12.75">
      <c r="B32" s="16">
        <f t="shared" si="0"/>
        <v>19</v>
      </c>
      <c r="C32" s="32" t="s">
        <v>83</v>
      </c>
      <c r="D32" s="20" t="s">
        <v>63</v>
      </c>
      <c r="E32" s="21">
        <v>7</v>
      </c>
      <c r="F32" s="47">
        <v>960</v>
      </c>
      <c r="G32" s="66"/>
      <c r="H32" s="34">
        <f>1932+994</f>
        <v>2926</v>
      </c>
      <c r="I32" s="70"/>
      <c r="J32" s="81">
        <v>58070</v>
      </c>
      <c r="K32" s="75"/>
      <c r="L32" s="62"/>
      <c r="M32" s="43"/>
      <c r="N32" s="43"/>
    </row>
    <row r="33" spans="2:14" ht="12.75">
      <c r="B33" s="16">
        <f t="shared" si="0"/>
        <v>20</v>
      </c>
      <c r="C33" s="32" t="s">
        <v>47</v>
      </c>
      <c r="D33" s="22" t="s">
        <v>60</v>
      </c>
      <c r="E33" s="23" t="s">
        <v>64</v>
      </c>
      <c r="F33" s="44">
        <v>1204</v>
      </c>
      <c r="G33" s="64"/>
      <c r="H33" s="34">
        <v>1753</v>
      </c>
      <c r="I33" s="70"/>
      <c r="J33" s="81">
        <v>47873</v>
      </c>
      <c r="K33" s="75"/>
      <c r="L33" s="62"/>
      <c r="M33" s="43"/>
      <c r="N33" s="43"/>
    </row>
    <row r="34" spans="2:14" ht="12.75">
      <c r="B34" s="16">
        <f t="shared" si="0"/>
        <v>21</v>
      </c>
      <c r="C34" s="32" t="s">
        <v>130</v>
      </c>
      <c r="D34" s="20" t="s">
        <v>63</v>
      </c>
      <c r="E34" s="23" t="s">
        <v>132</v>
      </c>
      <c r="F34" s="44">
        <v>193</v>
      </c>
      <c r="G34" s="64"/>
      <c r="H34" s="34">
        <v>643</v>
      </c>
      <c r="I34" s="70"/>
      <c r="J34" s="81">
        <v>19981</v>
      </c>
      <c r="K34" s="75"/>
      <c r="L34" s="62"/>
      <c r="M34" s="43"/>
      <c r="N34" s="43"/>
    </row>
    <row r="35" spans="2:14" ht="12.75">
      <c r="B35" s="16">
        <f t="shared" si="0"/>
        <v>22</v>
      </c>
      <c r="C35" s="32" t="s">
        <v>131</v>
      </c>
      <c r="D35" s="22" t="s">
        <v>60</v>
      </c>
      <c r="E35" s="23" t="s">
        <v>133</v>
      </c>
      <c r="F35" s="44">
        <v>202</v>
      </c>
      <c r="G35" s="64"/>
      <c r="H35" s="34">
        <v>673</v>
      </c>
      <c r="I35" s="70"/>
      <c r="J35" s="81">
        <v>18808</v>
      </c>
      <c r="K35" s="75"/>
      <c r="L35" s="62"/>
      <c r="M35" s="43"/>
      <c r="N35" s="43"/>
    </row>
    <row r="36" spans="2:14" ht="12.75">
      <c r="B36" s="16">
        <f t="shared" si="0"/>
        <v>23</v>
      </c>
      <c r="C36" s="32" t="s">
        <v>102</v>
      </c>
      <c r="D36" s="22" t="s">
        <v>61</v>
      </c>
      <c r="E36" s="23" t="s">
        <v>103</v>
      </c>
      <c r="F36" s="44">
        <v>691</v>
      </c>
      <c r="G36" s="64"/>
      <c r="H36" s="34">
        <f>181+737</f>
        <v>918</v>
      </c>
      <c r="I36" s="70"/>
      <c r="J36" s="81">
        <v>26549</v>
      </c>
      <c r="K36" s="75"/>
      <c r="L36" s="62"/>
      <c r="M36" s="43"/>
      <c r="N36" s="43"/>
    </row>
    <row r="37" spans="2:14" ht="12.75">
      <c r="B37" s="16">
        <f t="shared" si="0"/>
        <v>24</v>
      </c>
      <c r="C37" s="32" t="s">
        <v>10</v>
      </c>
      <c r="D37" s="22" t="s">
        <v>61</v>
      </c>
      <c r="E37" s="32">
        <v>21</v>
      </c>
      <c r="F37" s="44">
        <v>1607</v>
      </c>
      <c r="G37" s="64"/>
      <c r="H37" s="59">
        <f>1469+759</f>
        <v>2228</v>
      </c>
      <c r="I37" s="72"/>
      <c r="J37" s="81">
        <v>68348</v>
      </c>
      <c r="K37" s="75"/>
      <c r="L37" s="62"/>
      <c r="M37" s="43"/>
      <c r="N37" s="43"/>
    </row>
    <row r="38" spans="2:14" ht="12.75">
      <c r="B38" s="16">
        <f t="shared" si="0"/>
        <v>25</v>
      </c>
      <c r="C38" s="32" t="s">
        <v>11</v>
      </c>
      <c r="D38" s="22" t="s">
        <v>61</v>
      </c>
      <c r="E38" s="32">
        <v>23</v>
      </c>
      <c r="F38" s="47">
        <v>1201</v>
      </c>
      <c r="G38" s="66"/>
      <c r="H38" s="34">
        <v>2113</v>
      </c>
      <c r="I38" s="70"/>
      <c r="J38" s="81">
        <v>53620</v>
      </c>
      <c r="K38" s="75"/>
      <c r="L38" s="62"/>
      <c r="M38" s="43"/>
      <c r="N38" s="43"/>
    </row>
    <row r="39" spans="2:14" ht="12.75">
      <c r="B39" s="16"/>
      <c r="C39" s="87" t="s">
        <v>116</v>
      </c>
      <c r="D39" s="88"/>
      <c r="E39" s="89"/>
      <c r="F39" s="47">
        <v>40</v>
      </c>
      <c r="G39" s="66"/>
      <c r="H39" s="34">
        <v>94</v>
      </c>
      <c r="I39" s="70"/>
      <c r="J39" s="81"/>
      <c r="K39" s="75"/>
      <c r="L39" s="62"/>
      <c r="M39" s="43"/>
      <c r="N39" s="43"/>
    </row>
    <row r="40" spans="2:14" ht="12.75">
      <c r="B40" s="16">
        <f>B38+1</f>
        <v>26</v>
      </c>
      <c r="C40" s="32" t="s">
        <v>12</v>
      </c>
      <c r="D40" s="22" t="s">
        <v>61</v>
      </c>
      <c r="E40" s="32">
        <v>25</v>
      </c>
      <c r="F40" s="44">
        <v>1439</v>
      </c>
      <c r="G40" s="64"/>
      <c r="H40" s="34">
        <v>2127</v>
      </c>
      <c r="I40" s="70"/>
      <c r="J40" s="81">
        <v>57769</v>
      </c>
      <c r="K40" s="75"/>
      <c r="L40" s="62"/>
      <c r="M40" s="43"/>
      <c r="N40" s="43"/>
    </row>
    <row r="41" spans="2:14" ht="12.75">
      <c r="B41" s="16"/>
      <c r="C41" s="87" t="s">
        <v>116</v>
      </c>
      <c r="D41" s="88"/>
      <c r="E41" s="89"/>
      <c r="F41" s="44"/>
      <c r="G41" s="64"/>
      <c r="H41" s="34"/>
      <c r="I41" s="70"/>
      <c r="J41" s="81"/>
      <c r="K41" s="75"/>
      <c r="L41" s="62"/>
      <c r="M41" s="43"/>
      <c r="N41" s="43"/>
    </row>
    <row r="42" spans="2:14" ht="12.75">
      <c r="B42" s="16">
        <f>B40+1</f>
        <v>27</v>
      </c>
      <c r="C42" s="32" t="s">
        <v>13</v>
      </c>
      <c r="D42" s="20" t="s">
        <v>61</v>
      </c>
      <c r="E42" s="32">
        <v>17</v>
      </c>
      <c r="F42" s="47">
        <v>1429</v>
      </c>
      <c r="G42" s="66"/>
      <c r="H42" s="34">
        <f>2901+1535</f>
        <v>4436</v>
      </c>
      <c r="I42" s="70"/>
      <c r="J42" s="81">
        <v>99164</v>
      </c>
      <c r="K42" s="75"/>
      <c r="L42" s="62"/>
      <c r="M42" s="43"/>
      <c r="N42" s="43"/>
    </row>
    <row r="43" spans="2:14" ht="12.75">
      <c r="B43" s="16">
        <f>B42+1</f>
        <v>28</v>
      </c>
      <c r="C43" s="32" t="s">
        <v>14</v>
      </c>
      <c r="D43" s="20" t="s">
        <v>65</v>
      </c>
      <c r="E43" s="32">
        <v>19</v>
      </c>
      <c r="F43" s="44">
        <v>1520</v>
      </c>
      <c r="G43" s="64"/>
      <c r="H43" s="34">
        <v>3273</v>
      </c>
      <c r="I43" s="70"/>
      <c r="J43" s="81">
        <v>75760</v>
      </c>
      <c r="K43" s="75"/>
      <c r="L43" s="62"/>
      <c r="M43" s="43"/>
      <c r="N43" s="43"/>
    </row>
    <row r="44" spans="2:14" ht="12.75">
      <c r="B44" s="16"/>
      <c r="C44" s="87" t="s">
        <v>116</v>
      </c>
      <c r="D44" s="88"/>
      <c r="E44" s="89"/>
      <c r="F44" s="55">
        <v>74</v>
      </c>
      <c r="G44" s="64"/>
      <c r="H44" s="34">
        <v>84</v>
      </c>
      <c r="I44" s="70"/>
      <c r="J44" s="81"/>
      <c r="K44" s="75"/>
      <c r="L44" s="62"/>
      <c r="M44" s="43"/>
      <c r="N44" s="43"/>
    </row>
    <row r="45" spans="2:14" ht="12.75">
      <c r="B45" s="16">
        <f>B43+1</f>
        <v>29</v>
      </c>
      <c r="C45" s="32" t="s">
        <v>15</v>
      </c>
      <c r="D45" s="22" t="s">
        <v>61</v>
      </c>
      <c r="E45" s="32">
        <v>29</v>
      </c>
      <c r="F45" s="33">
        <f>737+868</f>
        <v>1605</v>
      </c>
      <c r="G45" s="62"/>
      <c r="H45" s="34">
        <f>1532+1283+84</f>
        <v>2899</v>
      </c>
      <c r="I45" s="70"/>
      <c r="J45" s="81">
        <v>71376</v>
      </c>
      <c r="K45" s="75"/>
      <c r="L45" s="62"/>
      <c r="M45" s="43"/>
      <c r="N45" s="43"/>
    </row>
    <row r="46" spans="2:14" ht="12.75">
      <c r="B46" s="16"/>
      <c r="C46" s="87" t="s">
        <v>116</v>
      </c>
      <c r="D46" s="88"/>
      <c r="E46" s="89"/>
      <c r="F46" s="33">
        <v>29</v>
      </c>
      <c r="G46" s="62"/>
      <c r="H46" s="34">
        <v>84</v>
      </c>
      <c r="I46" s="70"/>
      <c r="J46" s="81"/>
      <c r="K46" s="75"/>
      <c r="L46" s="62"/>
      <c r="M46" s="43"/>
      <c r="N46" s="43"/>
    </row>
    <row r="47" spans="2:14" ht="12.75">
      <c r="B47" s="16">
        <f>B45+1</f>
        <v>30</v>
      </c>
      <c r="C47" s="32" t="s">
        <v>16</v>
      </c>
      <c r="D47" s="20" t="s">
        <v>61</v>
      </c>
      <c r="E47" s="32">
        <v>31</v>
      </c>
      <c r="F47" s="33">
        <v>500</v>
      </c>
      <c r="G47" s="62"/>
      <c r="H47" s="34">
        <v>928</v>
      </c>
      <c r="I47" s="70"/>
      <c r="J47" s="81">
        <v>24383</v>
      </c>
      <c r="K47" s="75"/>
      <c r="L47" s="62"/>
      <c r="M47" s="43"/>
      <c r="N47" s="43"/>
    </row>
    <row r="48" spans="2:14" ht="12.75">
      <c r="B48" s="16">
        <f>B47+1</f>
        <v>31</v>
      </c>
      <c r="C48" s="32" t="s">
        <v>17</v>
      </c>
      <c r="D48" s="20" t="s">
        <v>66</v>
      </c>
      <c r="E48" s="32">
        <v>27</v>
      </c>
      <c r="F48" s="33">
        <f>788+656</f>
        <v>1444</v>
      </c>
      <c r="G48" s="62"/>
      <c r="H48" s="34">
        <f>1162+838</f>
        <v>2000</v>
      </c>
      <c r="I48" s="70"/>
      <c r="J48" s="81">
        <v>56513</v>
      </c>
      <c r="K48" s="75"/>
      <c r="L48" s="62"/>
      <c r="M48" s="43"/>
      <c r="N48" s="43"/>
    </row>
    <row r="49" spans="2:14" ht="12.75">
      <c r="B49" s="16">
        <f>B48+1</f>
        <v>32</v>
      </c>
      <c r="C49" s="32" t="s">
        <v>18</v>
      </c>
      <c r="D49" s="20" t="s">
        <v>66</v>
      </c>
      <c r="E49" s="32">
        <v>29</v>
      </c>
      <c r="F49" s="33">
        <v>1234</v>
      </c>
      <c r="G49" s="62"/>
      <c r="H49" s="34">
        <v>1893</v>
      </c>
      <c r="I49" s="70"/>
      <c r="J49" s="81">
        <v>49245</v>
      </c>
      <c r="K49" s="75"/>
      <c r="L49" s="62"/>
      <c r="M49" s="43"/>
      <c r="N49" s="43"/>
    </row>
    <row r="50" spans="2:14" ht="12.75">
      <c r="B50" s="16"/>
      <c r="C50" s="87" t="s">
        <v>116</v>
      </c>
      <c r="D50" s="88"/>
      <c r="E50" s="89"/>
      <c r="F50" s="33">
        <v>14</v>
      </c>
      <c r="G50" s="62"/>
      <c r="H50" s="34">
        <v>46</v>
      </c>
      <c r="I50" s="70"/>
      <c r="J50" s="81"/>
      <c r="K50" s="75"/>
      <c r="L50" s="62"/>
      <c r="M50" s="43"/>
      <c r="N50" s="43"/>
    </row>
    <row r="51" spans="2:14" ht="12.75">
      <c r="B51" s="16">
        <f>B49+1</f>
        <v>33</v>
      </c>
      <c r="C51" s="32" t="s">
        <v>19</v>
      </c>
      <c r="D51" s="20" t="s">
        <v>66</v>
      </c>
      <c r="E51" s="32">
        <v>31</v>
      </c>
      <c r="F51" s="33">
        <v>573</v>
      </c>
      <c r="G51" s="62"/>
      <c r="H51" s="34">
        <v>940</v>
      </c>
      <c r="I51" s="70"/>
      <c r="J51" s="81">
        <v>24228</v>
      </c>
      <c r="K51" s="75"/>
      <c r="L51" s="62"/>
      <c r="M51" s="43"/>
      <c r="N51" s="43"/>
    </row>
    <row r="52" spans="2:14" ht="12.75">
      <c r="B52" s="16"/>
      <c r="C52" s="87" t="s">
        <v>116</v>
      </c>
      <c r="D52" s="88"/>
      <c r="E52" s="89"/>
      <c r="F52" s="33">
        <v>7</v>
      </c>
      <c r="G52" s="62"/>
      <c r="H52" s="34">
        <v>35</v>
      </c>
      <c r="I52" s="70"/>
      <c r="J52" s="81"/>
      <c r="K52" s="75"/>
      <c r="L52" s="62"/>
      <c r="M52" s="43"/>
      <c r="N52" s="43"/>
    </row>
    <row r="53" spans="2:14" ht="12.75">
      <c r="B53" s="16">
        <f>B51+1</f>
        <v>34</v>
      </c>
      <c r="C53" s="32" t="s">
        <v>20</v>
      </c>
      <c r="D53" s="20" t="s">
        <v>65</v>
      </c>
      <c r="E53" s="32" t="s">
        <v>67</v>
      </c>
      <c r="F53" s="33">
        <v>992</v>
      </c>
      <c r="G53" s="62"/>
      <c r="H53" s="34">
        <v>1658</v>
      </c>
      <c r="I53" s="70"/>
      <c r="J53" s="81">
        <v>45492</v>
      </c>
      <c r="K53" s="75"/>
      <c r="L53" s="62"/>
      <c r="M53" s="43"/>
      <c r="N53" s="43"/>
    </row>
    <row r="54" spans="2:14" ht="12.75">
      <c r="B54" s="16"/>
      <c r="C54" s="87" t="s">
        <v>116</v>
      </c>
      <c r="D54" s="88"/>
      <c r="E54" s="89"/>
      <c r="F54" s="33">
        <v>33</v>
      </c>
      <c r="G54" s="62"/>
      <c r="H54" s="34">
        <v>70</v>
      </c>
      <c r="I54" s="70"/>
      <c r="J54" s="81"/>
      <c r="K54" s="75"/>
      <c r="L54" s="62"/>
      <c r="M54" s="43"/>
      <c r="N54" s="43"/>
    </row>
    <row r="55" spans="2:14" ht="12.75">
      <c r="B55" s="16">
        <f>B53+1</f>
        <v>35</v>
      </c>
      <c r="C55" s="32" t="s">
        <v>21</v>
      </c>
      <c r="D55" s="20" t="s">
        <v>65</v>
      </c>
      <c r="E55" s="32">
        <v>35</v>
      </c>
      <c r="F55" s="33">
        <v>903</v>
      </c>
      <c r="G55" s="62"/>
      <c r="H55" s="34">
        <v>1497</v>
      </c>
      <c r="I55" s="70"/>
      <c r="J55" s="81">
        <v>39254</v>
      </c>
      <c r="K55" s="75"/>
      <c r="L55" s="62"/>
      <c r="M55" s="43"/>
      <c r="N55" s="43"/>
    </row>
    <row r="56" spans="2:14" ht="12.75">
      <c r="B56" s="16">
        <f>B55+1</f>
        <v>36</v>
      </c>
      <c r="C56" s="32" t="s">
        <v>22</v>
      </c>
      <c r="D56" s="20" t="s">
        <v>65</v>
      </c>
      <c r="E56" s="32">
        <v>39</v>
      </c>
      <c r="F56" s="33">
        <v>395</v>
      </c>
      <c r="G56" s="62"/>
      <c r="H56" s="34">
        <v>610</v>
      </c>
      <c r="I56" s="70"/>
      <c r="J56" s="81">
        <v>17794</v>
      </c>
      <c r="K56" s="75"/>
      <c r="L56" s="62"/>
      <c r="M56" s="43"/>
      <c r="N56" s="43"/>
    </row>
    <row r="57" spans="2:14" ht="12.75">
      <c r="B57" s="16">
        <f>B56+1</f>
        <v>37</v>
      </c>
      <c r="C57" s="32" t="s">
        <v>23</v>
      </c>
      <c r="D57" s="20" t="s">
        <v>61</v>
      </c>
      <c r="E57" s="32">
        <v>33</v>
      </c>
      <c r="F57" s="33">
        <f>781+693</f>
        <v>1474</v>
      </c>
      <c r="G57" s="62"/>
      <c r="H57" s="34">
        <v>2743</v>
      </c>
      <c r="I57" s="70"/>
      <c r="J57" s="81">
        <v>69740</v>
      </c>
      <c r="K57" s="75"/>
      <c r="L57" s="62"/>
      <c r="M57" s="43"/>
      <c r="N57" s="43"/>
    </row>
    <row r="58" spans="2:14" ht="12.75">
      <c r="B58" s="16"/>
      <c r="C58" s="87" t="s">
        <v>116</v>
      </c>
      <c r="D58" s="88"/>
      <c r="E58" s="89"/>
      <c r="F58" s="33">
        <v>5</v>
      </c>
      <c r="G58" s="62"/>
      <c r="H58" s="34">
        <v>20</v>
      </c>
      <c r="I58" s="70"/>
      <c r="J58" s="81"/>
      <c r="K58" s="75"/>
      <c r="L58" s="62"/>
      <c r="M58" s="43"/>
      <c r="N58" s="43"/>
    </row>
    <row r="59" spans="2:14" ht="12.75">
      <c r="B59" s="16">
        <f>B57+1</f>
        <v>38</v>
      </c>
      <c r="C59" s="32" t="s">
        <v>24</v>
      </c>
      <c r="D59" s="20" t="s">
        <v>61</v>
      </c>
      <c r="E59" s="32">
        <v>35</v>
      </c>
      <c r="F59" s="33">
        <v>751</v>
      </c>
      <c r="G59" s="62"/>
      <c r="H59" s="34">
        <v>1380</v>
      </c>
      <c r="I59" s="70"/>
      <c r="J59" s="81">
        <v>38911</v>
      </c>
      <c r="K59" s="75"/>
      <c r="L59" s="62"/>
      <c r="M59" s="43"/>
      <c r="N59" s="43"/>
    </row>
    <row r="60" spans="2:14" ht="12.75">
      <c r="B60" s="16"/>
      <c r="C60" s="87" t="s">
        <v>116</v>
      </c>
      <c r="D60" s="88"/>
      <c r="E60" s="89"/>
      <c r="F60" s="33">
        <v>11</v>
      </c>
      <c r="G60" s="62"/>
      <c r="H60" s="34">
        <v>50</v>
      </c>
      <c r="I60" s="70"/>
      <c r="J60" s="81"/>
      <c r="K60" s="75"/>
      <c r="L60" s="62"/>
      <c r="M60" s="43"/>
      <c r="N60" s="43"/>
    </row>
    <row r="61" spans="2:14" ht="12.75">
      <c r="B61" s="16">
        <f>B59+1</f>
        <v>39</v>
      </c>
      <c r="C61" s="32" t="s">
        <v>25</v>
      </c>
      <c r="D61" s="20" t="s">
        <v>66</v>
      </c>
      <c r="E61" s="32">
        <v>33</v>
      </c>
      <c r="F61" s="35">
        <v>537</v>
      </c>
      <c r="G61" s="67"/>
      <c r="H61" s="34">
        <v>903</v>
      </c>
      <c r="I61" s="70"/>
      <c r="J61" s="81">
        <v>24061</v>
      </c>
      <c r="K61" s="75"/>
      <c r="L61" s="62"/>
      <c r="M61" s="43"/>
      <c r="N61" s="43"/>
    </row>
    <row r="62" spans="2:14" ht="12.75">
      <c r="B62" s="16">
        <f>B61+1</f>
        <v>40</v>
      </c>
      <c r="C62" s="32" t="s">
        <v>26</v>
      </c>
      <c r="D62" s="20" t="s">
        <v>101</v>
      </c>
      <c r="E62" s="30">
        <v>45</v>
      </c>
      <c r="F62" s="51">
        <v>602</v>
      </c>
      <c r="G62" s="62"/>
      <c r="H62" s="34">
        <v>1001</v>
      </c>
      <c r="I62" s="70"/>
      <c r="J62" s="81">
        <v>28203</v>
      </c>
      <c r="K62" s="75"/>
      <c r="L62" s="62"/>
      <c r="M62" s="43"/>
      <c r="N62" s="43"/>
    </row>
    <row r="63" spans="2:14" ht="12.75">
      <c r="B63" s="16"/>
      <c r="C63" s="87" t="s">
        <v>116</v>
      </c>
      <c r="D63" s="88"/>
      <c r="E63" s="88"/>
      <c r="F63" s="51">
        <v>10</v>
      </c>
      <c r="G63" s="62"/>
      <c r="H63" s="34">
        <v>24</v>
      </c>
      <c r="I63" s="70"/>
      <c r="J63" s="81"/>
      <c r="K63" s="75"/>
      <c r="L63" s="62"/>
      <c r="M63" s="43"/>
      <c r="N63" s="43"/>
    </row>
    <row r="64" spans="2:14" ht="12.75">
      <c r="B64" s="16">
        <f>B62+1</f>
        <v>41</v>
      </c>
      <c r="C64" s="32" t="s">
        <v>27</v>
      </c>
      <c r="D64" s="20" t="s">
        <v>65</v>
      </c>
      <c r="E64" s="30" t="s">
        <v>68</v>
      </c>
      <c r="F64" s="51">
        <v>206</v>
      </c>
      <c r="G64" s="62"/>
      <c r="H64" s="34">
        <v>343</v>
      </c>
      <c r="I64" s="70"/>
      <c r="J64" s="81">
        <v>8067</v>
      </c>
      <c r="K64" s="75"/>
      <c r="L64" s="62"/>
      <c r="M64" s="43"/>
      <c r="N64" s="43"/>
    </row>
    <row r="65" spans="2:14" ht="12.75">
      <c r="B65" s="16"/>
      <c r="C65" s="87" t="s">
        <v>116</v>
      </c>
      <c r="D65" s="88"/>
      <c r="E65" s="88"/>
      <c r="F65" s="51">
        <v>8</v>
      </c>
      <c r="G65" s="62"/>
      <c r="H65" s="34">
        <v>3</v>
      </c>
      <c r="I65" s="70"/>
      <c r="J65" s="81">
        <v>1728</v>
      </c>
      <c r="K65" s="75"/>
      <c r="L65" s="62"/>
      <c r="M65" s="43"/>
      <c r="N65" s="43"/>
    </row>
    <row r="66" spans="2:14" ht="12.75">
      <c r="B66" s="16">
        <f>B64+1</f>
        <v>42</v>
      </c>
      <c r="C66" s="32" t="s">
        <v>106</v>
      </c>
      <c r="D66" s="20" t="s">
        <v>109</v>
      </c>
      <c r="E66" s="30">
        <v>5</v>
      </c>
      <c r="F66" s="44">
        <v>715</v>
      </c>
      <c r="G66" s="64"/>
      <c r="H66" s="34">
        <v>1166</v>
      </c>
      <c r="I66" s="70"/>
      <c r="J66" s="81">
        <v>31726</v>
      </c>
      <c r="K66" s="75"/>
      <c r="L66" s="62"/>
      <c r="M66" s="43"/>
      <c r="N66" s="43"/>
    </row>
    <row r="67" spans="2:14" ht="12.75">
      <c r="B67" s="16">
        <f>B66+1</f>
        <v>43</v>
      </c>
      <c r="C67" s="32" t="s">
        <v>110</v>
      </c>
      <c r="D67" s="20" t="s">
        <v>111</v>
      </c>
      <c r="E67" s="30">
        <v>138</v>
      </c>
      <c r="F67" s="48">
        <v>309</v>
      </c>
      <c r="G67" s="68"/>
      <c r="H67" s="34">
        <v>534</v>
      </c>
      <c r="I67" s="70"/>
      <c r="J67" s="81">
        <v>13155</v>
      </c>
      <c r="K67" s="75"/>
      <c r="L67" s="62"/>
      <c r="M67" s="43"/>
      <c r="N67" s="43"/>
    </row>
    <row r="68" spans="2:14" ht="12.75">
      <c r="B68" s="16">
        <f>B67+1</f>
        <v>44</v>
      </c>
      <c r="C68" s="32" t="s">
        <v>118</v>
      </c>
      <c r="D68" s="20" t="s">
        <v>111</v>
      </c>
      <c r="E68" s="30">
        <v>140</v>
      </c>
      <c r="F68" s="44">
        <v>222</v>
      </c>
      <c r="G68" s="64"/>
      <c r="H68" s="34">
        <v>443</v>
      </c>
      <c r="I68" s="70"/>
      <c r="J68" s="81">
        <v>10903</v>
      </c>
      <c r="K68" s="75"/>
      <c r="L68" s="62"/>
      <c r="M68" s="43"/>
      <c r="N68" s="43"/>
    </row>
    <row r="69" spans="2:14" ht="12.75">
      <c r="B69" s="16">
        <f>B68+1</f>
        <v>45</v>
      </c>
      <c r="C69" s="32" t="s">
        <v>120</v>
      </c>
      <c r="D69" s="20" t="s">
        <v>111</v>
      </c>
      <c r="E69" s="30">
        <v>142</v>
      </c>
      <c r="F69" s="44">
        <v>240</v>
      </c>
      <c r="G69" s="64"/>
      <c r="H69" s="34">
        <v>475</v>
      </c>
      <c r="I69" s="70"/>
      <c r="J69" s="81">
        <v>9981</v>
      </c>
      <c r="K69" s="75"/>
      <c r="L69" s="62"/>
      <c r="M69" s="43"/>
      <c r="N69" s="43"/>
    </row>
    <row r="70" spans="2:14" ht="12.75">
      <c r="B70" s="16">
        <f>B69+1</f>
        <v>46</v>
      </c>
      <c r="C70" s="32" t="s">
        <v>28</v>
      </c>
      <c r="D70" s="20" t="s">
        <v>69</v>
      </c>
      <c r="E70" s="30">
        <v>138</v>
      </c>
      <c r="F70" s="51">
        <v>425</v>
      </c>
      <c r="G70" s="62"/>
      <c r="H70" s="34">
        <v>868</v>
      </c>
      <c r="I70" s="70"/>
      <c r="J70" s="81">
        <v>27781</v>
      </c>
      <c r="K70" s="75"/>
      <c r="L70" s="62"/>
      <c r="M70" s="43"/>
      <c r="N70" s="43"/>
    </row>
    <row r="71" spans="2:14" ht="12.75">
      <c r="B71" s="16"/>
      <c r="C71" s="87" t="s">
        <v>116</v>
      </c>
      <c r="D71" s="88"/>
      <c r="E71" s="88"/>
      <c r="F71" s="51">
        <v>29</v>
      </c>
      <c r="G71" s="62"/>
      <c r="H71" s="34">
        <v>65</v>
      </c>
      <c r="I71" s="70"/>
      <c r="J71" s="81"/>
      <c r="K71" s="75"/>
      <c r="L71" s="62"/>
      <c r="M71" s="43"/>
      <c r="N71" s="43"/>
    </row>
    <row r="72" spans="2:14" ht="12.75">
      <c r="B72" s="16">
        <f>B70+1</f>
        <v>47</v>
      </c>
      <c r="C72" s="34" t="s">
        <v>29</v>
      </c>
      <c r="D72" s="19" t="s">
        <v>69</v>
      </c>
      <c r="E72" s="34" t="s">
        <v>70</v>
      </c>
      <c r="F72" s="28">
        <v>277</v>
      </c>
      <c r="G72" s="61"/>
      <c r="H72" s="34">
        <v>585</v>
      </c>
      <c r="I72" s="70"/>
      <c r="J72" s="81">
        <v>15617</v>
      </c>
      <c r="K72" s="75"/>
      <c r="L72" s="62"/>
      <c r="M72" s="43"/>
      <c r="N72" s="43"/>
    </row>
    <row r="73" spans="2:14" ht="12.75">
      <c r="B73" s="16">
        <f>B72+1</f>
        <v>48</v>
      </c>
      <c r="C73" s="32" t="s">
        <v>30</v>
      </c>
      <c r="D73" s="20" t="s">
        <v>71</v>
      </c>
      <c r="E73" s="32">
        <v>59</v>
      </c>
      <c r="F73" s="33">
        <v>389</v>
      </c>
      <c r="G73" s="62"/>
      <c r="H73" s="34">
        <v>698</v>
      </c>
      <c r="I73" s="70"/>
      <c r="J73" s="81">
        <v>16842</v>
      </c>
      <c r="K73" s="75"/>
      <c r="L73" s="62"/>
      <c r="M73" s="43"/>
      <c r="N73" s="43"/>
    </row>
    <row r="74" spans="2:14" ht="12.75">
      <c r="B74" s="16"/>
      <c r="C74" s="87" t="s">
        <v>116</v>
      </c>
      <c r="D74" s="88"/>
      <c r="E74" s="89"/>
      <c r="F74" s="33">
        <v>0</v>
      </c>
      <c r="G74" s="62"/>
      <c r="H74" s="34">
        <v>1</v>
      </c>
      <c r="I74" s="70"/>
      <c r="J74" s="81">
        <v>462</v>
      </c>
      <c r="K74" s="75"/>
      <c r="L74" s="62"/>
      <c r="M74" s="43"/>
      <c r="N74" s="43"/>
    </row>
    <row r="75" spans="2:14" ht="12.75">
      <c r="B75" s="16">
        <f>B73+1</f>
        <v>49</v>
      </c>
      <c r="C75" s="32" t="s">
        <v>92</v>
      </c>
      <c r="D75" s="20" t="s">
        <v>71</v>
      </c>
      <c r="E75" s="32" t="s">
        <v>68</v>
      </c>
      <c r="F75" s="44">
        <v>397</v>
      </c>
      <c r="G75" s="64"/>
      <c r="H75" s="34">
        <v>726</v>
      </c>
      <c r="I75" s="70"/>
      <c r="J75" s="81">
        <v>17352</v>
      </c>
      <c r="K75" s="75"/>
      <c r="L75" s="62"/>
      <c r="M75" s="43"/>
      <c r="N75" s="43"/>
    </row>
    <row r="76" spans="2:14" ht="12.75">
      <c r="B76" s="16">
        <f>B75+1</f>
        <v>50</v>
      </c>
      <c r="C76" s="32" t="s">
        <v>31</v>
      </c>
      <c r="D76" s="20" t="s">
        <v>72</v>
      </c>
      <c r="E76" s="32">
        <v>5</v>
      </c>
      <c r="F76" s="33">
        <v>1107</v>
      </c>
      <c r="G76" s="62"/>
      <c r="H76" s="34">
        <v>1738</v>
      </c>
      <c r="I76" s="70"/>
      <c r="J76" s="81">
        <v>45380</v>
      </c>
      <c r="K76" s="75"/>
      <c r="L76" s="62"/>
      <c r="M76" s="43"/>
      <c r="N76" s="43"/>
    </row>
    <row r="77" spans="2:14" ht="12.75">
      <c r="B77" s="16">
        <f>B76+1</f>
        <v>51</v>
      </c>
      <c r="C77" s="32" t="s">
        <v>32</v>
      </c>
      <c r="D77" s="20" t="s">
        <v>72</v>
      </c>
      <c r="E77" s="32" t="s">
        <v>73</v>
      </c>
      <c r="F77" s="33">
        <v>289</v>
      </c>
      <c r="G77" s="62"/>
      <c r="H77" s="34">
        <v>788</v>
      </c>
      <c r="I77" s="70"/>
      <c r="J77" s="81">
        <v>13452</v>
      </c>
      <c r="K77" s="75"/>
      <c r="L77" s="62"/>
      <c r="M77" s="43"/>
      <c r="N77" s="43"/>
    </row>
    <row r="78" spans="2:14" ht="12.75">
      <c r="B78" s="16"/>
      <c r="C78" s="87" t="s">
        <v>116</v>
      </c>
      <c r="D78" s="88"/>
      <c r="E78" s="89"/>
      <c r="F78" s="33">
        <v>6</v>
      </c>
      <c r="G78" s="62"/>
      <c r="H78" s="34">
        <v>42</v>
      </c>
      <c r="I78" s="70"/>
      <c r="J78" s="81"/>
      <c r="K78" s="75"/>
      <c r="L78" s="62"/>
      <c r="M78" s="43"/>
      <c r="N78" s="43"/>
    </row>
    <row r="79" spans="2:14" ht="12.75">
      <c r="B79" s="16">
        <f>B77+1</f>
        <v>52</v>
      </c>
      <c r="C79" s="32" t="s">
        <v>33</v>
      </c>
      <c r="D79" s="20" t="s">
        <v>74</v>
      </c>
      <c r="E79" s="32" t="s">
        <v>75</v>
      </c>
      <c r="F79" s="33">
        <v>1256</v>
      </c>
      <c r="G79" s="62"/>
      <c r="H79" s="34">
        <v>1936</v>
      </c>
      <c r="I79" s="70"/>
      <c r="J79" s="81">
        <v>47656</v>
      </c>
      <c r="K79" s="75"/>
      <c r="L79" s="62"/>
      <c r="M79" s="43"/>
      <c r="N79" s="43"/>
    </row>
    <row r="80" spans="2:14" ht="12.75">
      <c r="B80" s="16">
        <f>B79+1</f>
        <v>53</v>
      </c>
      <c r="C80" s="32" t="s">
        <v>35</v>
      </c>
      <c r="D80" s="20" t="s">
        <v>74</v>
      </c>
      <c r="E80" s="32" t="s">
        <v>77</v>
      </c>
      <c r="F80" s="33">
        <v>729</v>
      </c>
      <c r="G80" s="62"/>
      <c r="H80" s="34">
        <v>1327</v>
      </c>
      <c r="I80" s="70"/>
      <c r="J80" s="81">
        <v>34506</v>
      </c>
      <c r="K80" s="75"/>
      <c r="L80" s="62"/>
      <c r="M80" s="43"/>
      <c r="N80" s="43"/>
    </row>
    <row r="81" spans="2:14" ht="12.75">
      <c r="B81" s="16">
        <f>B80+1</f>
        <v>54</v>
      </c>
      <c r="C81" s="32" t="s">
        <v>34</v>
      </c>
      <c r="D81" s="20" t="s">
        <v>74</v>
      </c>
      <c r="E81" s="32" t="s">
        <v>76</v>
      </c>
      <c r="F81" s="33">
        <v>416</v>
      </c>
      <c r="G81" s="62"/>
      <c r="H81" s="34">
        <v>718</v>
      </c>
      <c r="I81" s="70"/>
      <c r="J81" s="81">
        <v>17735</v>
      </c>
      <c r="K81" s="75"/>
      <c r="L81" s="62"/>
      <c r="M81" s="43"/>
      <c r="N81" s="43"/>
    </row>
    <row r="82" spans="2:14" ht="12.75">
      <c r="B82" s="16">
        <f>B81+1</f>
        <v>55</v>
      </c>
      <c r="C82" s="32" t="s">
        <v>36</v>
      </c>
      <c r="D82" s="20" t="s">
        <v>74</v>
      </c>
      <c r="E82" s="32" t="s">
        <v>78</v>
      </c>
      <c r="F82" s="33">
        <v>471</v>
      </c>
      <c r="G82" s="62"/>
      <c r="H82" s="34">
        <v>863</v>
      </c>
      <c r="I82" s="70"/>
      <c r="J82" s="81">
        <v>19812</v>
      </c>
      <c r="K82" s="75"/>
      <c r="L82" s="62"/>
      <c r="M82" s="43"/>
      <c r="N82" s="43"/>
    </row>
    <row r="83" spans="2:14" ht="12.75">
      <c r="B83" s="16">
        <f>B82+1</f>
        <v>56</v>
      </c>
      <c r="C83" s="32" t="s">
        <v>37</v>
      </c>
      <c r="D83" s="20" t="s">
        <v>79</v>
      </c>
      <c r="E83" s="32">
        <v>108</v>
      </c>
      <c r="F83" s="33">
        <v>997</v>
      </c>
      <c r="G83" s="62"/>
      <c r="H83" s="34">
        <v>1911</v>
      </c>
      <c r="I83" s="70"/>
      <c r="J83" s="81">
        <v>14186</v>
      </c>
      <c r="K83" s="75"/>
      <c r="L83" s="62"/>
      <c r="M83" s="43"/>
      <c r="N83" s="43"/>
    </row>
    <row r="84" spans="2:14" ht="12.75">
      <c r="B84" s="16"/>
      <c r="C84" s="87" t="s">
        <v>116</v>
      </c>
      <c r="D84" s="88"/>
      <c r="E84" s="89"/>
      <c r="F84" s="33">
        <v>21</v>
      </c>
      <c r="G84" s="62"/>
      <c r="H84" s="34">
        <v>54</v>
      </c>
      <c r="I84" s="70"/>
      <c r="J84" s="81"/>
      <c r="K84" s="75"/>
      <c r="L84" s="62"/>
      <c r="M84" s="43"/>
      <c r="N84" s="43"/>
    </row>
    <row r="85" spans="2:14" ht="12.75">
      <c r="B85" s="16">
        <f>B83+1</f>
        <v>57</v>
      </c>
      <c r="C85" s="32" t="s">
        <v>48</v>
      </c>
      <c r="D85" s="20" t="s">
        <v>79</v>
      </c>
      <c r="E85" s="32">
        <v>120</v>
      </c>
      <c r="F85" s="44">
        <v>477</v>
      </c>
      <c r="G85" s="64"/>
      <c r="H85" s="34">
        <v>1275</v>
      </c>
      <c r="I85" s="70"/>
      <c r="J85" s="81">
        <v>32969</v>
      </c>
      <c r="K85" s="75"/>
      <c r="L85" s="62"/>
      <c r="M85" s="43"/>
      <c r="N85" s="43"/>
    </row>
    <row r="86" spans="2:14" ht="12.75">
      <c r="B86" s="16"/>
      <c r="C86" s="87" t="s">
        <v>116</v>
      </c>
      <c r="D86" s="88"/>
      <c r="E86" s="89"/>
      <c r="F86" s="44">
        <v>26</v>
      </c>
      <c r="G86" s="64"/>
      <c r="H86" s="34">
        <v>66</v>
      </c>
      <c r="I86" s="70"/>
      <c r="J86" s="81"/>
      <c r="K86" s="75"/>
      <c r="L86" s="62"/>
      <c r="M86" s="43"/>
      <c r="N86" s="43"/>
    </row>
    <row r="87" spans="2:14" ht="12.75">
      <c r="B87" s="16">
        <f>B85+1</f>
        <v>58</v>
      </c>
      <c r="C87" s="32" t="s">
        <v>90</v>
      </c>
      <c r="D87" s="20" t="s">
        <v>79</v>
      </c>
      <c r="E87" s="32">
        <v>124</v>
      </c>
      <c r="F87" s="44">
        <v>479</v>
      </c>
      <c r="G87" s="64"/>
      <c r="H87" s="34">
        <v>912</v>
      </c>
      <c r="I87" s="70"/>
      <c r="J87" s="81">
        <v>33915</v>
      </c>
      <c r="K87" s="75"/>
      <c r="L87" s="62"/>
      <c r="M87" s="43"/>
      <c r="N87" s="43"/>
    </row>
    <row r="88" spans="2:14" ht="12.75">
      <c r="B88" s="16"/>
      <c r="C88" s="87" t="s">
        <v>116</v>
      </c>
      <c r="D88" s="88"/>
      <c r="E88" s="89"/>
      <c r="F88" s="44">
        <v>7</v>
      </c>
      <c r="G88" s="64"/>
      <c r="H88" s="34">
        <v>10</v>
      </c>
      <c r="I88" s="70"/>
      <c r="J88" s="81"/>
      <c r="K88" s="75"/>
      <c r="L88" s="62"/>
      <c r="M88" s="43"/>
      <c r="N88" s="43"/>
    </row>
    <row r="89" spans="2:14" ht="12.75">
      <c r="B89" s="16">
        <f>B87+1</f>
        <v>59</v>
      </c>
      <c r="C89" s="32" t="s">
        <v>93</v>
      </c>
      <c r="D89" s="20" t="s">
        <v>79</v>
      </c>
      <c r="E89" s="32">
        <v>128</v>
      </c>
      <c r="F89" s="44">
        <v>452</v>
      </c>
      <c r="G89" s="64"/>
      <c r="H89" s="34">
        <v>983</v>
      </c>
      <c r="I89" s="70"/>
      <c r="J89" s="81">
        <v>31672</v>
      </c>
      <c r="K89" s="75"/>
      <c r="L89" s="62"/>
      <c r="M89" s="43"/>
      <c r="N89" s="43"/>
    </row>
    <row r="90" spans="2:14" ht="12.75">
      <c r="B90" s="16">
        <f aca="true" t="shared" si="1" ref="B90:B96">B89+1</f>
        <v>60</v>
      </c>
      <c r="C90" s="32" t="s">
        <v>107</v>
      </c>
      <c r="D90" s="20" t="s">
        <v>79</v>
      </c>
      <c r="E90" s="32">
        <v>130</v>
      </c>
      <c r="F90" s="44">
        <v>425</v>
      </c>
      <c r="G90" s="64"/>
      <c r="H90" s="34">
        <v>882</v>
      </c>
      <c r="I90" s="70"/>
      <c r="J90" s="81">
        <v>28360</v>
      </c>
      <c r="K90" s="75"/>
      <c r="L90" s="62"/>
      <c r="M90" s="43"/>
      <c r="N90" s="43"/>
    </row>
    <row r="91" spans="2:14" ht="12.75">
      <c r="B91" s="16">
        <f t="shared" si="1"/>
        <v>61</v>
      </c>
      <c r="C91" s="32" t="s">
        <v>38</v>
      </c>
      <c r="D91" s="20" t="s">
        <v>79</v>
      </c>
      <c r="E91" s="32">
        <v>110</v>
      </c>
      <c r="F91" s="33">
        <v>731</v>
      </c>
      <c r="G91" s="62"/>
      <c r="H91" s="34">
        <v>1423</v>
      </c>
      <c r="I91" s="70"/>
      <c r="J91" s="81">
        <v>35222</v>
      </c>
      <c r="K91" s="75"/>
      <c r="L91" s="62"/>
      <c r="M91" s="43"/>
      <c r="N91" s="43"/>
    </row>
    <row r="92" spans="2:14" ht="12.75">
      <c r="B92" s="16">
        <f t="shared" si="1"/>
        <v>62</v>
      </c>
      <c r="C92" s="32" t="s">
        <v>39</v>
      </c>
      <c r="D92" s="20" t="s">
        <v>79</v>
      </c>
      <c r="E92" s="32">
        <v>114</v>
      </c>
      <c r="F92" s="33">
        <v>744</v>
      </c>
      <c r="G92" s="62"/>
      <c r="H92" s="34">
        <v>1398</v>
      </c>
      <c r="I92" s="70"/>
      <c r="J92" s="81">
        <v>33412</v>
      </c>
      <c r="K92" s="75"/>
      <c r="L92" s="62"/>
      <c r="M92" s="43"/>
      <c r="N92" s="43"/>
    </row>
    <row r="93" spans="2:14" ht="12.75">
      <c r="B93" s="16">
        <f t="shared" si="1"/>
        <v>63</v>
      </c>
      <c r="C93" s="32" t="s">
        <v>40</v>
      </c>
      <c r="D93" s="20" t="s">
        <v>79</v>
      </c>
      <c r="E93" s="32">
        <v>118</v>
      </c>
      <c r="F93" s="35">
        <v>711</v>
      </c>
      <c r="G93" s="67"/>
      <c r="H93" s="34">
        <v>1281</v>
      </c>
      <c r="I93" s="70"/>
      <c r="J93" s="81">
        <v>28487</v>
      </c>
      <c r="K93" s="75"/>
      <c r="L93" s="62"/>
      <c r="M93" s="43"/>
      <c r="N93" s="43"/>
    </row>
    <row r="94" spans="2:14" ht="12.75">
      <c r="B94" s="16">
        <f t="shared" si="1"/>
        <v>64</v>
      </c>
      <c r="C94" s="32" t="s">
        <v>41</v>
      </c>
      <c r="D94" s="20" t="s">
        <v>79</v>
      </c>
      <c r="E94" s="32">
        <v>122</v>
      </c>
      <c r="F94" s="33">
        <v>805</v>
      </c>
      <c r="G94" s="62"/>
      <c r="H94" s="34">
        <v>1317</v>
      </c>
      <c r="I94" s="70"/>
      <c r="J94" s="81">
        <v>33973</v>
      </c>
      <c r="K94" s="75"/>
      <c r="L94" s="62"/>
      <c r="M94" s="43"/>
      <c r="N94" s="43"/>
    </row>
    <row r="95" spans="2:14" ht="12.75">
      <c r="B95" s="16">
        <f t="shared" si="1"/>
        <v>65</v>
      </c>
      <c r="C95" s="32" t="s">
        <v>42</v>
      </c>
      <c r="D95" s="20" t="s">
        <v>79</v>
      </c>
      <c r="E95" s="32">
        <v>126</v>
      </c>
      <c r="F95" s="33">
        <v>767</v>
      </c>
      <c r="G95" s="62"/>
      <c r="H95" s="34">
        <v>1537</v>
      </c>
      <c r="I95" s="70"/>
      <c r="J95" s="81">
        <v>33499</v>
      </c>
      <c r="K95" s="75"/>
      <c r="L95" s="62"/>
      <c r="M95" s="43"/>
      <c r="N95" s="43"/>
    </row>
    <row r="96" spans="2:14" ht="12.75">
      <c r="B96" s="16">
        <f t="shared" si="1"/>
        <v>66</v>
      </c>
      <c r="C96" s="32" t="s">
        <v>44</v>
      </c>
      <c r="D96" s="20" t="s">
        <v>80</v>
      </c>
      <c r="E96" s="32" t="s">
        <v>82</v>
      </c>
      <c r="F96" s="33">
        <v>507</v>
      </c>
      <c r="G96" s="62"/>
      <c r="H96" s="34">
        <v>799</v>
      </c>
      <c r="I96" s="70"/>
      <c r="J96" s="81">
        <v>22884</v>
      </c>
      <c r="K96" s="75"/>
      <c r="L96" s="62"/>
      <c r="M96" s="43"/>
      <c r="N96" s="43"/>
    </row>
    <row r="97" spans="2:14" ht="12.75">
      <c r="B97" s="16"/>
      <c r="C97" s="87" t="s">
        <v>116</v>
      </c>
      <c r="D97" s="88"/>
      <c r="E97" s="89"/>
      <c r="F97" s="51">
        <v>9</v>
      </c>
      <c r="G97" s="62"/>
      <c r="H97" s="34">
        <v>19</v>
      </c>
      <c r="I97" s="73"/>
      <c r="J97" s="78"/>
      <c r="K97" s="76"/>
      <c r="L97" s="62"/>
      <c r="M97" s="43"/>
      <c r="N97" s="43"/>
    </row>
    <row r="98" spans="2:14" ht="12.75">
      <c r="B98" s="32">
        <f>B96+1</f>
        <v>67</v>
      </c>
      <c r="C98" s="57" t="s">
        <v>43</v>
      </c>
      <c r="D98" s="39" t="s">
        <v>80</v>
      </c>
      <c r="E98" s="27" t="s">
        <v>81</v>
      </c>
      <c r="F98" s="51">
        <v>279</v>
      </c>
      <c r="G98" s="62"/>
      <c r="H98" s="34">
        <v>859</v>
      </c>
      <c r="I98" s="73"/>
      <c r="J98" s="78">
        <v>14818</v>
      </c>
      <c r="K98" s="77"/>
      <c r="L98" s="62"/>
      <c r="M98" s="43"/>
      <c r="N98" s="43"/>
    </row>
    <row r="99" spans="2:14" ht="12.75">
      <c r="B99" s="32">
        <f>65+1</f>
        <v>66</v>
      </c>
      <c r="C99" s="32" t="s">
        <v>124</v>
      </c>
      <c r="D99" s="21" t="s">
        <v>121</v>
      </c>
      <c r="E99" s="57">
        <v>60</v>
      </c>
      <c r="F99" s="40">
        <v>208</v>
      </c>
      <c r="G99" s="69"/>
      <c r="H99" s="29">
        <v>1714</v>
      </c>
      <c r="I99" s="74"/>
      <c r="J99" s="82">
        <v>20660</v>
      </c>
      <c r="K99" s="77"/>
      <c r="L99" s="62"/>
      <c r="M99" s="43"/>
      <c r="N99" s="43"/>
    </row>
    <row r="100" spans="2:14" ht="12.75">
      <c r="B100" s="32">
        <f>B99+1</f>
        <v>67</v>
      </c>
      <c r="C100" s="32" t="s">
        <v>125</v>
      </c>
      <c r="D100" s="21" t="s">
        <v>121</v>
      </c>
      <c r="E100" s="32">
        <v>62</v>
      </c>
      <c r="F100" s="51">
        <v>163</v>
      </c>
      <c r="G100" s="62"/>
      <c r="H100" s="34">
        <v>313</v>
      </c>
      <c r="I100" s="62"/>
      <c r="J100" s="78">
        <v>7961</v>
      </c>
      <c r="K100" s="76"/>
      <c r="L100" s="62"/>
      <c r="M100" s="43"/>
      <c r="N100" s="43"/>
    </row>
    <row r="101" spans="2:14" ht="12.75">
      <c r="B101" s="32">
        <f>B100+1</f>
        <v>68</v>
      </c>
      <c r="C101" s="32" t="s">
        <v>134</v>
      </c>
      <c r="D101" s="21" t="s">
        <v>121</v>
      </c>
      <c r="E101" s="32">
        <v>64</v>
      </c>
      <c r="F101" s="33">
        <v>145</v>
      </c>
      <c r="G101" s="62"/>
      <c r="H101" s="34">
        <v>568</v>
      </c>
      <c r="I101" s="79"/>
      <c r="J101" s="78">
        <v>14680</v>
      </c>
      <c r="K101" s="76"/>
      <c r="L101" s="62"/>
      <c r="M101" s="43"/>
      <c r="N101" s="43"/>
    </row>
    <row r="102" spans="2:14" ht="13.5" thickBot="1">
      <c r="B102" s="32">
        <f>B101+1</f>
        <v>69</v>
      </c>
      <c r="C102" s="32" t="s">
        <v>135</v>
      </c>
      <c r="D102" s="21" t="s">
        <v>121</v>
      </c>
      <c r="E102" s="27">
        <v>68</v>
      </c>
      <c r="F102" s="28">
        <v>361</v>
      </c>
      <c r="G102" s="61"/>
      <c r="H102" s="29">
        <v>578</v>
      </c>
      <c r="I102" s="80"/>
      <c r="J102" s="81">
        <v>17405</v>
      </c>
      <c r="K102" s="75"/>
      <c r="L102" s="61"/>
      <c r="M102" s="43"/>
      <c r="N102" s="43"/>
    </row>
    <row r="103" spans="2:14" ht="13.5" thickBot="1">
      <c r="B103" s="37"/>
      <c r="C103" s="24" t="s">
        <v>87</v>
      </c>
      <c r="D103" s="36"/>
      <c r="E103" s="37"/>
      <c r="F103" s="56">
        <f aca="true" t="shared" si="2" ref="F103:L103">SUM(F8:F98)-F10-F12-F14-F16-F18-F20-F41-F44-F39-F50-F52-F54-F46-F58-F60-F63-F65-F74-F78-F84-F86-F97</f>
        <v>47627</v>
      </c>
      <c r="G103" s="41">
        <f t="shared" si="2"/>
        <v>0</v>
      </c>
      <c r="H103" s="41">
        <f>SUM(H8:H98)-H10-H12-H14-H16-H18-H20-H41-H44-H39-H50-H52-H54-H46-H58-H60-H63-H65-H74-H78-H84-H86-H97</f>
        <v>88099</v>
      </c>
      <c r="I103" s="56">
        <f t="shared" si="2"/>
        <v>0</v>
      </c>
      <c r="J103" s="41">
        <f t="shared" si="2"/>
        <v>2247929</v>
      </c>
      <c r="K103" s="56">
        <f t="shared" si="2"/>
        <v>0</v>
      </c>
      <c r="L103" s="41">
        <f t="shared" si="2"/>
        <v>0</v>
      </c>
      <c r="M103" s="43"/>
      <c r="N103" s="43"/>
    </row>
    <row r="104" spans="2:14" ht="18.75" customHeight="1">
      <c r="B104" s="38"/>
      <c r="C104" s="25"/>
      <c r="D104" s="38"/>
      <c r="E104" s="38"/>
      <c r="F104" s="26"/>
      <c r="G104" s="26"/>
      <c r="H104" s="26"/>
      <c r="I104" s="26"/>
      <c r="J104" s="26"/>
      <c r="K104" s="26"/>
      <c r="L104" s="43"/>
      <c r="M104" s="43"/>
      <c r="N104" s="43"/>
    </row>
    <row r="105" spans="2:11" ht="14.25">
      <c r="B105" s="2"/>
      <c r="C105" s="2"/>
      <c r="D105" s="2"/>
      <c r="E105" s="2"/>
      <c r="F105" s="2"/>
      <c r="G105" s="2"/>
      <c r="H105" s="2"/>
      <c r="I105" s="2"/>
      <c r="J105" s="2"/>
      <c r="K105" s="1"/>
    </row>
  </sheetData>
  <sheetProtection/>
  <mergeCells count="27">
    <mergeCell ref="C63:E63"/>
    <mergeCell ref="C65:E65"/>
    <mergeCell ref="C71:E71"/>
    <mergeCell ref="C74:E74"/>
    <mergeCell ref="C78:E78"/>
    <mergeCell ref="C84:E84"/>
    <mergeCell ref="C86:E86"/>
    <mergeCell ref="C97:E97"/>
    <mergeCell ref="C88:E88"/>
    <mergeCell ref="C54:E54"/>
    <mergeCell ref="C58:E58"/>
    <mergeCell ref="C60:E60"/>
    <mergeCell ref="C44:E44"/>
    <mergeCell ref="C46:E46"/>
    <mergeCell ref="C50:E50"/>
    <mergeCell ref="C52:E52"/>
    <mergeCell ref="C20:E20"/>
    <mergeCell ref="C39:E39"/>
    <mergeCell ref="C41:E41"/>
    <mergeCell ref="C10:E10"/>
    <mergeCell ref="C12:E12"/>
    <mergeCell ref="C14:E14"/>
    <mergeCell ref="C16:E16"/>
    <mergeCell ref="F5:F6"/>
    <mergeCell ref="H5:H6"/>
    <mergeCell ref="J5:J6"/>
    <mergeCell ref="C18:E18"/>
  </mergeCells>
  <printOptions/>
  <pageMargins left="0.89" right="0.11" top="0.66" bottom="0.71" header="0.66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2012-12-29T07:08:39Z</cp:lastPrinted>
  <dcterms:created xsi:type="dcterms:W3CDTF">2012-02-17T11:01:08Z</dcterms:created>
  <dcterms:modified xsi:type="dcterms:W3CDTF">2012-12-29T10:39:28Z</dcterms:modified>
  <cp:category/>
  <cp:version/>
  <cp:contentType/>
  <cp:contentStatus/>
</cp:coreProperties>
</file>